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11\0_Abfalltechnik\1_Abfallwirtschaft\Hodges\02 Ausschreibungen\Abteilungsübergreifend - Mehrere Lose\2 Fzg Baubetrieb - 1 Fzg Kläranlage\Vergabeunterlagen\01 Vor Vergabe\"/>
    </mc:Choice>
  </mc:AlternateContent>
  <xr:revisionPtr revIDLastSave="0" documentId="13_ncr:1_{CD9465EC-648D-448C-B131-EA81C2CE3EDC}" xr6:coauthVersionLast="47" xr6:coauthVersionMax="47" xr10:uidLastSave="{00000000-0000-0000-0000-000000000000}"/>
  <bookViews>
    <workbookView xWindow="28680" yWindow="-1185" windowWidth="29040" windowHeight="15720" xr2:uid="{00000000-000D-0000-FFFF-FFFF00000000}"/>
  </bookViews>
  <sheets>
    <sheet name="LOS I" sheetId="2" r:id="rId1"/>
    <sheet name="LOS II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F9" i="2" s="1"/>
  <c r="D8" i="2"/>
  <c r="F8" i="2" s="1"/>
  <c r="D7" i="2"/>
  <c r="F7" i="2" s="1"/>
  <c r="D6" i="2"/>
  <c r="F6" i="2" s="1"/>
  <c r="D5" i="2"/>
  <c r="F5" i="2" s="1"/>
  <c r="F4" i="2"/>
  <c r="D4" i="2"/>
  <c r="E4" i="2" s="1"/>
  <c r="F3" i="2"/>
  <c r="F4" i="1"/>
  <c r="F10" i="2" l="1"/>
  <c r="F5" i="1" l="1"/>
  <c r="D5" i="1"/>
  <c r="F10" i="1"/>
  <c r="D6" i="1" l="1"/>
  <c r="F6" i="1" s="1"/>
  <c r="D8" i="1"/>
  <c r="F8" i="1" s="1"/>
  <c r="D7" i="1"/>
  <c r="F7" i="1" s="1"/>
  <c r="F9" i="1"/>
  <c r="F3" i="1"/>
  <c r="F11" i="1" l="1"/>
</calcChain>
</file>

<file path=xl/sharedStrings.xml><?xml version="1.0" encoding="utf-8"?>
<sst xmlns="http://schemas.openxmlformats.org/spreadsheetml/2006/main" count="32" uniqueCount="26">
  <si>
    <t>Bestwert aller Angebote bzw. Mindestanforderung</t>
  </si>
  <si>
    <t xml:space="preserve">Wert Angebot </t>
  </si>
  <si>
    <t>Differenz zur Mindestanforderung bzw. zum besten Angebot</t>
  </si>
  <si>
    <t>Faktor Aufschlag/ Einheit</t>
  </si>
  <si>
    <t>Wertungsergebnis  [€]</t>
  </si>
  <si>
    <t xml:space="preserve">Bewertungskriterien für die Ausschreibung eines elektrischen Kastenwagens für die Entsorgungs- und Baubetrieb AöR der Stadt Worms </t>
  </si>
  <si>
    <r>
      <t xml:space="preserve">Wertungsergebnis  [€] </t>
    </r>
    <r>
      <rPr>
        <sz val="9"/>
        <rFont val="Arial"/>
        <family val="2"/>
      </rPr>
      <t>(nach Berücksichtigung aller o.g. Wertungskriterien)</t>
    </r>
  </si>
  <si>
    <r>
      <t xml:space="preserve">(3) Laufleistung bei Anlieferung max. 1000 km </t>
    </r>
    <r>
      <rPr>
        <sz val="9"/>
        <rFont val="Arial"/>
        <family val="2"/>
      </rPr>
      <t xml:space="preserve">(2,50 € Aufschlag pro km &gt; 0) </t>
    </r>
  </si>
  <si>
    <r>
      <t xml:space="preserve">(15) Effektive Nutzlast unter Berücksichtigung der im LV genannten Ausstattungsmerkmale inkl. Fahrer mind. 850 kg </t>
    </r>
    <r>
      <rPr>
        <sz val="9"/>
        <rFont val="Arial"/>
        <family val="2"/>
      </rPr>
      <t>(100€ Abschlag je 50 kg zusätzlich)</t>
    </r>
  </si>
  <si>
    <t>Ja</t>
  </si>
  <si>
    <t xml:space="preserve">Bieter: </t>
  </si>
  <si>
    <t xml:space="preserve">Bewertungskriterien für die Ausschreibung eines elektrischen Pritschenwagens für die Entsorgungs- und Baubetrieb AöR der Stadt Worms </t>
  </si>
  <si>
    <r>
      <t xml:space="preserve">(7) Stromverbrauch (kombiniert, je 100 km) ermittelt nach dem gesetzlichen Messverfahren WLTP  </t>
    </r>
    <r>
      <rPr>
        <sz val="10"/>
        <rFont val="Arial"/>
        <family val="2"/>
      </rPr>
      <t>(Aufschlag  X€ = (Verbrauchsangabe-geringst angebotener Stromverbrauch)*Strompreis*Laufleistung*Abschreibung)</t>
    </r>
    <r>
      <rPr>
        <b/>
        <sz val="10"/>
        <rFont val="Arial"/>
        <family val="2"/>
      </rPr>
      <t xml:space="preserve"> </t>
    </r>
  </si>
  <si>
    <r>
      <t xml:space="preserve">(8) Reichweite gemäß WLTP mind. 200 km </t>
    </r>
    <r>
      <rPr>
        <sz val="10"/>
        <color rgb="FF000000"/>
        <rFont val="Arial"/>
        <family val="2"/>
      </rPr>
      <t>(50€ Abschlag je 10 km zusätzlich)</t>
    </r>
  </si>
  <si>
    <r>
      <t xml:space="preserve">(15) Effektive Nutzlast unter Berücksichtigung der im LV genannten Ausstattungsmerkmale inkl. Fahrer mind. 900 kg </t>
    </r>
    <r>
      <rPr>
        <sz val="10"/>
        <color rgb="FF000000"/>
        <rFont val="Arial"/>
        <family val="2"/>
      </rPr>
      <t>(100€ Abschlag je 50 kg zusätzlich)</t>
    </r>
  </si>
  <si>
    <r>
      <t xml:space="preserve">Wertungsergebnis  [€] </t>
    </r>
    <r>
      <rPr>
        <sz val="10"/>
        <rFont val="Arial"/>
        <family val="2"/>
      </rPr>
      <t>(nach Berücksichtigung aller o.g. Wertungskriterien)</t>
    </r>
  </si>
  <si>
    <t>(63) Angebotspreis brutto [€]</t>
  </si>
  <si>
    <r>
      <t>(59) Pauschalpreis für Hol- und Bringservice durch den AN [€/Service]</t>
    </r>
    <r>
      <rPr>
        <sz val="10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(Aufschlag der 5fachen Pauschale)</t>
    </r>
  </si>
  <si>
    <r>
      <t>(58) Hol- und Bringservice für Reparaturarbeiten in der Servicewerkstatt für die Dauer der Abschreibung (8 Jahre) durch den AN [ja]</t>
    </r>
    <r>
      <rPr>
        <sz val="10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(500 € Abschlag)</t>
    </r>
  </si>
  <si>
    <r>
      <t xml:space="preserve">(56) Verbindlicher Liefertermin; Bei einer Auftragserteilung in der 30. KW 2026. </t>
    </r>
    <r>
      <rPr>
        <sz val="9"/>
        <color rgb="FF000000"/>
        <rFont val="Arial"/>
        <family val="2"/>
      </rPr>
      <t>(100 € Aufschlag je Woche im Vergleich zum kürzesten angebotenen Liefertermin)</t>
    </r>
  </si>
  <si>
    <r>
      <t xml:space="preserve">(54) Zusätzliche Garantie für die HV-Batterie </t>
    </r>
    <r>
      <rPr>
        <sz val="9"/>
        <color rgb="FF000000"/>
        <rFont val="Arial"/>
        <family val="2"/>
      </rPr>
      <t xml:space="preserve">(80 € Abschlag je Monat Gewährleistung &gt; 2a) </t>
    </r>
  </si>
  <si>
    <r>
      <t>(53) Gewährleistung mind. 24 Monate</t>
    </r>
    <r>
      <rPr>
        <sz val="10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 xml:space="preserve">(100 € Abschlag je Monat Gewährleistung &gt; 2a) </t>
    </r>
  </si>
  <si>
    <t>(63) Angebotspreis (AP) brutto [€]</t>
  </si>
  <si>
    <r>
      <t>(55) Verbindlicher Liefertermin bei einer Auftragserteilung in der 30</t>
    </r>
    <r>
      <rPr>
        <b/>
        <sz val="10"/>
        <rFont val="Arial"/>
        <family val="2"/>
      </rPr>
      <t>.</t>
    </r>
    <r>
      <rPr>
        <b/>
        <sz val="10"/>
        <color rgb="FF000000"/>
        <rFont val="Arial"/>
        <family val="2"/>
      </rPr>
      <t xml:space="preserve"> KW 2026 </t>
    </r>
    <r>
      <rPr>
        <sz val="10"/>
        <color rgb="FF000000"/>
        <rFont val="Arial"/>
        <family val="2"/>
      </rPr>
      <t>(100 € Aufschlag je Woche im Vergleich zum kürzesten angebotenen Liefertermin)</t>
    </r>
    <r>
      <rPr>
        <b/>
        <sz val="10"/>
        <color rgb="FF000000"/>
        <rFont val="Arial"/>
        <family val="2"/>
      </rPr>
      <t xml:space="preserve"> </t>
    </r>
  </si>
  <si>
    <r>
      <t xml:space="preserve">(53) Zusätzliche Garantie für die HV-Batterie </t>
    </r>
    <r>
      <rPr>
        <sz val="10"/>
        <color rgb="FF000000"/>
        <rFont val="Arial"/>
        <family val="2"/>
      </rPr>
      <t xml:space="preserve"> (50 € Abschlag je Monat Gewährleistung &gt; 2a) </t>
    </r>
  </si>
  <si>
    <r>
      <t>(52) Gewährleistung mind. 24 Monate</t>
    </r>
    <r>
      <rPr>
        <sz val="10"/>
        <color rgb="FF000000"/>
        <rFont val="Arial"/>
        <family val="2"/>
      </rPr>
      <t xml:space="preserve"> (100 € Abschlag je Monat Gewährleistung &gt; 2a)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</si>
</sst>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6" xfId="0" applyFont="1" applyBorder="1" applyAlignment="1">
      <alignment vertical="center" wrapText="1"/>
    </xf>
    <xf numFmtId="3" fontId="2" fillId="0" borderId="7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3" fontId="2" fillId="0" borderId="10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top" wrapText="1"/>
    </xf>
    <xf numFmtId="3" fontId="2" fillId="3" borderId="16" xfId="0" applyNumberFormat="1" applyFont="1" applyFill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 wrapText="1"/>
    </xf>
    <xf numFmtId="3" fontId="2" fillId="3" borderId="1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DFEF-DF56-4CCC-B60F-CE8F348D51AE}">
  <sheetPr>
    <pageSetUpPr fitToPage="1"/>
  </sheetPr>
  <dimension ref="A1:F10"/>
  <sheetViews>
    <sheetView tabSelected="1" workbookViewId="0">
      <selection activeCell="A6" sqref="A6"/>
    </sheetView>
  </sheetViews>
  <sheetFormatPr baseColWidth="10" defaultRowHeight="15" x14ac:dyDescent="0.25"/>
  <cols>
    <col min="1" max="1" width="52.5703125" customWidth="1"/>
    <col min="2" max="2" width="23.42578125" customWidth="1"/>
    <col min="3" max="3" width="22.7109375" customWidth="1"/>
    <col min="4" max="4" width="22.85546875" customWidth="1"/>
    <col min="5" max="5" width="22" customWidth="1"/>
    <col min="6" max="6" width="32.28515625" customWidth="1"/>
  </cols>
  <sheetData>
    <row r="1" spans="1:6" x14ac:dyDescent="0.25">
      <c r="A1" s="29" t="s">
        <v>11</v>
      </c>
      <c r="B1" s="35" t="s">
        <v>0</v>
      </c>
      <c r="C1" s="18" t="s">
        <v>1</v>
      </c>
      <c r="D1" s="37" t="s">
        <v>2</v>
      </c>
      <c r="E1" s="29" t="s">
        <v>3</v>
      </c>
      <c r="F1" s="29" t="s">
        <v>4</v>
      </c>
    </row>
    <row r="2" spans="1:6" ht="32.25" customHeight="1" x14ac:dyDescent="0.25">
      <c r="A2" s="30"/>
      <c r="B2" s="36"/>
      <c r="C2" s="19"/>
      <c r="D2" s="38"/>
      <c r="E2" s="30"/>
      <c r="F2" s="30"/>
    </row>
    <row r="3" spans="1:6" ht="34.5" customHeight="1" x14ac:dyDescent="0.25">
      <c r="A3" s="1" t="s">
        <v>22</v>
      </c>
      <c r="B3" s="10"/>
      <c r="C3" s="20"/>
      <c r="D3" s="12"/>
      <c r="E3" s="3">
        <v>1</v>
      </c>
      <c r="F3" s="21">
        <f>C3</f>
        <v>0</v>
      </c>
    </row>
    <row r="4" spans="1:6" ht="50.25" customHeight="1" x14ac:dyDescent="0.25">
      <c r="A4" s="1" t="s">
        <v>12</v>
      </c>
      <c r="B4" s="11"/>
      <c r="C4" s="22"/>
      <c r="D4" s="23">
        <f>IF((B4=0),0,IF((C4&lt;B4),0,(C4-B4)))</f>
        <v>0</v>
      </c>
      <c r="E4" s="24">
        <f>D4/100*0.35*10000*8</f>
        <v>0</v>
      </c>
      <c r="F4" s="21">
        <f>IF(C4&lt;=0,0,D4/100*0.35*10000*8)</f>
        <v>0</v>
      </c>
    </row>
    <row r="5" spans="1:6" ht="48" customHeight="1" x14ac:dyDescent="0.25">
      <c r="A5" s="7" t="s">
        <v>13</v>
      </c>
      <c r="B5" s="11">
        <v>200</v>
      </c>
      <c r="C5" s="22"/>
      <c r="D5" s="23">
        <f>IF((C5&lt;B5),0,(C5-B5))</f>
        <v>0</v>
      </c>
      <c r="E5" s="24">
        <v>-50</v>
      </c>
      <c r="F5" s="21">
        <f>INT(D5/10)*E5</f>
        <v>0</v>
      </c>
    </row>
    <row r="6" spans="1:6" ht="44.25" customHeight="1" x14ac:dyDescent="0.25">
      <c r="A6" s="7" t="s">
        <v>14</v>
      </c>
      <c r="B6" s="11">
        <v>900</v>
      </c>
      <c r="C6" s="22"/>
      <c r="D6" s="23">
        <f>IF((C6&lt;B6),0,(C6-B6))</f>
        <v>0</v>
      </c>
      <c r="E6" s="24">
        <v>-100</v>
      </c>
      <c r="F6" s="21">
        <f>INT(D6/50)*E6</f>
        <v>0</v>
      </c>
    </row>
    <row r="7" spans="1:6" ht="31.5" customHeight="1" x14ac:dyDescent="0.25">
      <c r="A7" s="7" t="s">
        <v>25</v>
      </c>
      <c r="B7" s="11">
        <v>24</v>
      </c>
      <c r="C7" s="20"/>
      <c r="D7" s="13">
        <f>IF((C7&lt;B7),0,(C7-B7))</f>
        <v>0</v>
      </c>
      <c r="E7" s="25">
        <v>-100</v>
      </c>
      <c r="F7" s="26">
        <f>D7*E7</f>
        <v>0</v>
      </c>
    </row>
    <row r="8" spans="1:6" ht="36" customHeight="1" x14ac:dyDescent="0.25">
      <c r="A8" s="7" t="s">
        <v>24</v>
      </c>
      <c r="B8" s="11">
        <v>24</v>
      </c>
      <c r="C8" s="20"/>
      <c r="D8" s="12">
        <f>IF((C8&lt;B8),0,(C8-B8))</f>
        <v>0</v>
      </c>
      <c r="E8" s="25">
        <v>-50</v>
      </c>
      <c r="F8" s="26">
        <f>D8*E8</f>
        <v>0</v>
      </c>
    </row>
    <row r="9" spans="1:6" ht="45" customHeight="1" x14ac:dyDescent="0.25">
      <c r="A9" s="7" t="s">
        <v>23</v>
      </c>
      <c r="B9" s="5"/>
      <c r="C9" s="27"/>
      <c r="D9" s="13">
        <f>IF((C9&lt;B9),0,(C9-B9))</f>
        <v>0</v>
      </c>
      <c r="E9" s="28">
        <v>100</v>
      </c>
      <c r="F9" s="26">
        <f>D9*E9</f>
        <v>0</v>
      </c>
    </row>
    <row r="10" spans="1:6" ht="42" customHeight="1" x14ac:dyDescent="0.25">
      <c r="A10" s="1" t="s">
        <v>15</v>
      </c>
      <c r="B10" s="31" t="s">
        <v>10</v>
      </c>
      <c r="C10" s="32"/>
      <c r="D10" s="33"/>
      <c r="E10" s="34"/>
      <c r="F10" s="21">
        <f>SUM(F3:F9)</f>
        <v>0</v>
      </c>
    </row>
  </sheetData>
  <mergeCells count="6">
    <mergeCell ref="F1:F2"/>
    <mergeCell ref="B10:E10"/>
    <mergeCell ref="A1:A2"/>
    <mergeCell ref="B1:B2"/>
    <mergeCell ref="D1:D2"/>
    <mergeCell ref="E1:E2"/>
  </mergeCells>
  <pageMargins left="0.7" right="0.7" top="0.78740157499999996" bottom="0.78740157499999996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zoomScale="110" zoomScaleNormal="110" workbookViewId="0">
      <selection activeCell="A6" sqref="A6"/>
    </sheetView>
  </sheetViews>
  <sheetFormatPr baseColWidth="10" defaultColWidth="9.140625" defaultRowHeight="15" x14ac:dyDescent="0.25"/>
  <cols>
    <col min="1" max="1" width="53.7109375" customWidth="1"/>
    <col min="2" max="2" width="32" customWidth="1"/>
    <col min="3" max="3" width="16.85546875" customWidth="1"/>
    <col min="4" max="4" width="21.28515625" customWidth="1"/>
    <col min="5" max="5" width="23.85546875" bestFit="1" customWidth="1"/>
    <col min="6" max="6" width="20.85546875" bestFit="1" customWidth="1"/>
  </cols>
  <sheetData>
    <row r="1" spans="1:6" ht="38.25" customHeight="1" x14ac:dyDescent="0.25">
      <c r="A1" s="29" t="s">
        <v>5</v>
      </c>
      <c r="B1" s="35" t="s">
        <v>0</v>
      </c>
      <c r="C1" s="41" t="s">
        <v>1</v>
      </c>
      <c r="D1" s="37" t="s">
        <v>2</v>
      </c>
      <c r="E1" s="29" t="s">
        <v>3</v>
      </c>
      <c r="F1" s="29" t="s">
        <v>4</v>
      </c>
    </row>
    <row r="2" spans="1:6" ht="14.25" customHeight="1" x14ac:dyDescent="0.25">
      <c r="A2" s="30"/>
      <c r="B2" s="36"/>
      <c r="C2" s="42"/>
      <c r="D2" s="38"/>
      <c r="E2" s="30"/>
      <c r="F2" s="30"/>
    </row>
    <row r="3" spans="1:6" ht="24" customHeight="1" x14ac:dyDescent="0.25">
      <c r="A3" s="1" t="s">
        <v>16</v>
      </c>
      <c r="B3" s="10"/>
      <c r="C3" s="8"/>
      <c r="D3" s="12"/>
      <c r="E3" s="3">
        <v>1</v>
      </c>
      <c r="F3" s="16">
        <f>C3</f>
        <v>0</v>
      </c>
    </row>
    <row r="4" spans="1:6" ht="28.5" customHeight="1" x14ac:dyDescent="0.25">
      <c r="A4" s="1" t="s">
        <v>7</v>
      </c>
      <c r="B4" s="10"/>
      <c r="C4" s="8"/>
      <c r="D4" s="12"/>
      <c r="E4" s="15">
        <v>2.5</v>
      </c>
      <c r="F4" s="16">
        <f>C4*E4</f>
        <v>0</v>
      </c>
    </row>
    <row r="5" spans="1:6" ht="40.5" customHeight="1" x14ac:dyDescent="0.25">
      <c r="A5" s="1" t="s">
        <v>8</v>
      </c>
      <c r="B5" s="14">
        <v>850</v>
      </c>
      <c r="C5" s="8"/>
      <c r="D5" s="12">
        <f>IF((C5&lt;B5),0,(C5-B5))</f>
        <v>0</v>
      </c>
      <c r="E5" s="3">
        <v>-100</v>
      </c>
      <c r="F5" s="16">
        <f>INT(D5/50)*E5</f>
        <v>0</v>
      </c>
    </row>
    <row r="6" spans="1:6" ht="36.75" customHeight="1" x14ac:dyDescent="0.25">
      <c r="A6" s="7" t="s">
        <v>21</v>
      </c>
      <c r="B6" s="11">
        <v>24</v>
      </c>
      <c r="C6" s="8"/>
      <c r="D6" s="13">
        <f>IF((C6&lt;B6),0,(C6-B6))</f>
        <v>0</v>
      </c>
      <c r="E6" s="4">
        <v>-100</v>
      </c>
      <c r="F6" s="17">
        <f>D6*E6</f>
        <v>0</v>
      </c>
    </row>
    <row r="7" spans="1:6" ht="33.75" customHeight="1" x14ac:dyDescent="0.25">
      <c r="A7" s="7" t="s">
        <v>20</v>
      </c>
      <c r="B7" s="11">
        <v>24</v>
      </c>
      <c r="C7" s="8"/>
      <c r="D7" s="12">
        <f>IF((C7&lt;B7),0,(C7-B7))</f>
        <v>0</v>
      </c>
      <c r="E7" s="4">
        <v>-50</v>
      </c>
      <c r="F7" s="17">
        <f>D7*E7</f>
        <v>0</v>
      </c>
    </row>
    <row r="8" spans="1:6" ht="45.75" customHeight="1" x14ac:dyDescent="0.25">
      <c r="A8" s="7" t="s">
        <v>19</v>
      </c>
      <c r="B8" s="5"/>
      <c r="C8" s="9"/>
      <c r="D8" s="13">
        <f>IF((C8&lt;B8),0,(C8-B8))</f>
        <v>0</v>
      </c>
      <c r="E8" s="6">
        <v>100</v>
      </c>
      <c r="F8" s="17">
        <f>D8*E8</f>
        <v>0</v>
      </c>
    </row>
    <row r="9" spans="1:6" ht="47.25" customHeight="1" x14ac:dyDescent="0.25">
      <c r="A9" s="7" t="s">
        <v>18</v>
      </c>
      <c r="B9" s="2" t="s">
        <v>9</v>
      </c>
      <c r="C9" s="8"/>
      <c r="D9" s="12"/>
      <c r="E9" s="4">
        <v>-500</v>
      </c>
      <c r="F9" s="16">
        <f>IF(C9="ja", E9,0)</f>
        <v>0</v>
      </c>
    </row>
    <row r="10" spans="1:6" ht="34.5" customHeight="1" x14ac:dyDescent="0.25">
      <c r="A10" s="7" t="s">
        <v>17</v>
      </c>
      <c r="B10" s="2"/>
      <c r="C10" s="8"/>
      <c r="D10" s="12"/>
      <c r="E10" s="4">
        <v>5</v>
      </c>
      <c r="F10" s="16">
        <f>C10*E10</f>
        <v>0</v>
      </c>
    </row>
    <row r="11" spans="1:6" ht="24.75" x14ac:dyDescent="0.25">
      <c r="A11" s="1" t="s">
        <v>6</v>
      </c>
      <c r="B11" s="31" t="s">
        <v>10</v>
      </c>
      <c r="C11" s="39"/>
      <c r="D11" s="39"/>
      <c r="E11" s="40"/>
      <c r="F11" s="16">
        <f>SUM(F3:F10)</f>
        <v>0</v>
      </c>
    </row>
  </sheetData>
  <mergeCells count="7">
    <mergeCell ref="B11:E1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LOS I</vt:lpstr>
      <vt:lpstr>LOS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Steinau, Robert</dc:creator>
  <cp:keywords/>
  <dc:description/>
  <cp:lastModifiedBy>Hodges, Talea</cp:lastModifiedBy>
  <cp:revision/>
  <cp:lastPrinted>2026-05-26T13:28:55Z</cp:lastPrinted>
  <dcterms:created xsi:type="dcterms:W3CDTF">2015-06-05T18:19:34Z</dcterms:created>
  <dcterms:modified xsi:type="dcterms:W3CDTF">2026-06-11T09:54:23Z</dcterms:modified>
  <cp:category/>
  <cp:contentStatus/>
</cp:coreProperties>
</file>